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n 2020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E22" i="1"/>
  <c r="E23"/>
  <c r="E25"/>
  <c r="E26"/>
  <c r="E27"/>
  <c r="E28"/>
  <c r="E29"/>
  <c r="E30"/>
  <c r="E31"/>
  <c r="E34"/>
  <c r="E35"/>
  <c r="E37"/>
  <c r="E38"/>
  <c r="E39"/>
  <c r="E40"/>
  <c r="E41"/>
  <c r="E42"/>
  <c r="E44"/>
  <c r="E45"/>
  <c r="E46"/>
  <c r="E47"/>
  <c r="E48"/>
  <c r="E50"/>
  <c r="E51"/>
  <c r="E52"/>
  <c r="E53"/>
  <c r="E55"/>
  <c r="E56"/>
  <c r="E57"/>
  <c r="E58"/>
  <c r="E59"/>
  <c r="E60"/>
  <c r="E61"/>
  <c r="E62"/>
  <c r="E63"/>
  <c r="E64"/>
  <c r="E65"/>
  <c r="E18"/>
  <c r="E19"/>
  <c r="E20"/>
  <c r="E17"/>
  <c r="E5"/>
  <c r="D14" l="1"/>
  <c r="F10"/>
  <c r="F9"/>
  <c r="F62"/>
  <c r="F23"/>
  <c r="F30"/>
  <c r="F31"/>
  <c r="E6" l="1"/>
  <c r="E7"/>
  <c r="E9"/>
  <c r="E10"/>
  <c r="E11"/>
  <c r="E12"/>
  <c r="E13"/>
  <c r="C54"/>
  <c r="C49"/>
  <c r="C43"/>
  <c r="C36"/>
  <c r="C32" s="1"/>
  <c r="C33"/>
  <c r="C24"/>
  <c r="C22"/>
  <c r="C21" s="1"/>
  <c r="C16"/>
  <c r="C14"/>
  <c r="C8"/>
  <c r="D54"/>
  <c r="D49"/>
  <c r="D43"/>
  <c r="E43" s="1"/>
  <c r="D36"/>
  <c r="E36" s="1"/>
  <c r="D33"/>
  <c r="E33" s="1"/>
  <c r="D24"/>
  <c r="E24" s="1"/>
  <c r="D22"/>
  <c r="D16"/>
  <c r="E16" s="1"/>
  <c r="D8"/>
  <c r="E8" s="1"/>
  <c r="E49" l="1"/>
  <c r="F51"/>
  <c r="F50"/>
  <c r="F53"/>
  <c r="F52"/>
  <c r="E54"/>
  <c r="F59"/>
  <c r="F58"/>
  <c r="F57"/>
  <c r="F55"/>
  <c r="F56"/>
  <c r="F60"/>
  <c r="F19"/>
  <c r="F18"/>
  <c r="F17"/>
  <c r="F20"/>
  <c r="F46"/>
  <c r="F44"/>
  <c r="F48"/>
  <c r="F47"/>
  <c r="F45"/>
  <c r="F29"/>
  <c r="F28"/>
  <c r="F26"/>
  <c r="F27"/>
  <c r="F25"/>
  <c r="F34"/>
  <c r="F35"/>
  <c r="F41"/>
  <c r="F39"/>
  <c r="F38"/>
  <c r="F40"/>
  <c r="F37"/>
  <c r="C66"/>
  <c r="C67" s="1"/>
  <c r="D32"/>
  <c r="D21"/>
  <c r="F22" l="1"/>
  <c r="E21"/>
  <c r="F36"/>
  <c r="E32"/>
  <c r="F24"/>
  <c r="F42"/>
  <c r="F33"/>
  <c r="F11"/>
  <c r="F13"/>
  <c r="F8"/>
  <c r="F7"/>
  <c r="F12"/>
  <c r="F6"/>
  <c r="E14"/>
  <c r="F5"/>
  <c r="D66"/>
  <c r="E66" s="1"/>
  <c r="F14" l="1"/>
  <c r="D67"/>
  <c r="E67" s="1"/>
  <c r="F54"/>
  <c r="F63"/>
  <c r="F43"/>
  <c r="F64"/>
  <c r="F32"/>
  <c r="F16"/>
  <c r="F65"/>
  <c r="F61"/>
  <c r="F49"/>
  <c r="F21"/>
  <c r="F66" l="1"/>
</calcChain>
</file>

<file path=xl/comments1.xml><?xml version="1.0" encoding="utf-8"?>
<comments xmlns="http://schemas.openxmlformats.org/spreadsheetml/2006/main">
  <authors>
    <author>Author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<sst xmlns="http://schemas.openxmlformats.org/spreadsheetml/2006/main" count="134" uniqueCount="95">
  <si>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</si>
  <si>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</si>
  <si>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</si>
  <si>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</si>
  <si>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</si>
  <si>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</si>
  <si>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</si>
  <si>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</si>
  <si>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</si>
  <si>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</si>
  <si>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</si>
  <si>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</si>
  <si>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</si>
  <si>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</si>
  <si>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</si>
  <si>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</si>
  <si>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</si>
  <si>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</si>
  <si>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</si>
  <si>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</si>
  <si>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</si>
  <si>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</si>
  <si>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</si>
  <si>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</si>
  <si>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</si>
  <si>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</si>
  <si>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</si>
  <si>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</si>
  <si>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</si>
  <si>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</si>
  <si>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</si>
  <si>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</si>
  <si>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</si>
  <si>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</si>
  <si>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</si>
  <si>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</si>
  <si>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</si>
  <si>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</si>
  <si>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</si>
  <si>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</si>
  <si>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</si>
  <si>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</si>
  <si>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</si>
  <si>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</si>
  <si>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</si>
  <si>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</si>
  <si>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</si>
  <si>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</si>
  <si>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</si>
  <si>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</si>
  <si>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</si>
  <si>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</si>
  <si>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</si>
  <si>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</si>
  <si>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</si>
  <si>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</si>
  <si>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</si>
  <si>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</si>
  <si>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</si>
  <si>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</si>
  <si>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</si>
  <si>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</si>
  <si>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</si>
  <si>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</si>
  <si>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</si>
  <si>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</si>
  <si>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</si>
  <si>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</si>
  <si>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</si>
  <si>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</si>
  <si>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</si>
  <si>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</si>
  <si>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</si>
  <si>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</si>
  <si>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</si>
  <si>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</si>
  <si>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</si>
  <si>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</si>
  <si>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</si>
  <si>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</si>
  <si>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</si>
  <si>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</si>
  <si>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</si>
  <si>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</si>
  <si>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</si>
  <si>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</si>
  <si>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</si>
  <si>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</si>
  <si>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</si>
  <si>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</si>
  <si>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</si>
  <si>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2019</t>
  </si>
  <si>
    <t>Financijski plan za 2020.god.</t>
  </si>
  <si>
    <t>PLAN 2020</t>
  </si>
  <si>
    <t>indeks     PLAN 2020/ PLAN 2019</t>
  </si>
</sst>
</file>

<file path=xl/styles.xml><?xml version="1.0" encoding="utf-8"?>
<styleSheet xmlns="http://schemas.openxmlformats.org/spreadsheetml/2006/main">
  <numFmts count="1">
    <numFmt numFmtId="44" formatCode="_-* #,##0.00\ &quot;kn&quot;_-;\-* #,##0.00\ &quot;kn&quot;_-;_-* &quot;-&quot;??\ &quot;kn&quot;_-;_-@_-"/>
  </numFmts>
  <fonts count="10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Algerian"/>
      <family val="5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Protection="1">
      <protection locked="0"/>
    </xf>
    <xf numFmtId="10" fontId="2" fillId="5" borderId="1" xfId="0" applyNumberFormat="1" applyFont="1" applyFill="1" applyBorder="1" applyProtection="1">
      <protection locked="0"/>
    </xf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wrapText="1"/>
    </xf>
    <xf numFmtId="10" fontId="7" fillId="5" borderId="1" xfId="0" applyNumberFormat="1" applyFon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4" fontId="7" fillId="6" borderId="1" xfId="0" applyNumberFormat="1" applyFont="1" applyFill="1" applyBorder="1" applyProtection="1">
      <protection locked="0"/>
    </xf>
    <xf numFmtId="10" fontId="1" fillId="6" borderId="1" xfId="0" applyNumberFormat="1" applyFont="1" applyFill="1" applyBorder="1" applyProtection="1">
      <protection locked="0"/>
    </xf>
    <xf numFmtId="4" fontId="1" fillId="6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wrapText="1"/>
    </xf>
    <xf numFmtId="44" fontId="1" fillId="2" borderId="1" xfId="0" applyNumberFormat="1" applyFont="1" applyFill="1" applyBorder="1" applyAlignment="1" applyProtection="1">
      <alignment horizontal="right"/>
      <protection locked="0"/>
    </xf>
    <xf numFmtId="44" fontId="1" fillId="2" borderId="1" xfId="0" applyNumberFormat="1" applyFont="1" applyFill="1" applyBorder="1" applyProtection="1">
      <protection locked="0"/>
    </xf>
    <xf numFmtId="44" fontId="2" fillId="2" borderId="1" xfId="0" applyNumberFormat="1" applyFont="1" applyFill="1" applyBorder="1" applyProtection="1">
      <protection locked="0"/>
    </xf>
    <xf numFmtId="10" fontId="2" fillId="0" borderId="0" xfId="0" applyNumberFormat="1" applyFont="1"/>
    <xf numFmtId="10" fontId="2" fillId="0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A51" zoomScale="120" zoomScaleNormal="120" workbookViewId="0">
      <selection activeCell="J29" sqref="J29"/>
    </sheetView>
  </sheetViews>
  <sheetFormatPr defaultColWidth="9.140625" defaultRowHeight="12.75"/>
  <cols>
    <col min="1" max="1" width="5.28515625" style="14" bestFit="1" customWidth="1"/>
    <col min="2" max="2" width="49.42578125" style="6" customWidth="1"/>
    <col min="3" max="3" width="14.85546875" style="26" customWidth="1"/>
    <col min="4" max="4" width="16.85546875" style="26" customWidth="1"/>
    <col min="5" max="5" width="12.85546875" style="26" customWidth="1"/>
    <col min="6" max="6" width="10.5703125" style="27" customWidth="1"/>
    <col min="7" max="16384" width="9.140625" style="3"/>
  </cols>
  <sheetData>
    <row r="1" spans="1:8" s="1" customFormat="1" ht="21.75">
      <c r="A1" s="14"/>
      <c r="B1" s="54" t="s">
        <v>92</v>
      </c>
      <c r="C1" s="26"/>
      <c r="D1" s="26"/>
      <c r="E1" s="26"/>
      <c r="F1" s="27"/>
    </row>
    <row r="4" spans="1:8" ht="38.25">
      <c r="A4" s="50" t="s">
        <v>0</v>
      </c>
      <c r="B4" s="50" t="s">
        <v>1</v>
      </c>
      <c r="C4" s="51" t="s">
        <v>91</v>
      </c>
      <c r="D4" s="51" t="s">
        <v>93</v>
      </c>
      <c r="E4" s="51" t="s">
        <v>94</v>
      </c>
      <c r="F4" s="52" t="s">
        <v>2</v>
      </c>
    </row>
    <row r="5" spans="1:8">
      <c r="A5" s="12" t="s">
        <v>3</v>
      </c>
      <c r="B5" s="16" t="s">
        <v>4</v>
      </c>
      <c r="C5" s="28">
        <v>460000</v>
      </c>
      <c r="D5" s="55">
        <v>470000</v>
      </c>
      <c r="E5" s="22">
        <f>D5/C5-1</f>
        <v>2.1739130434782705E-2</v>
      </c>
      <c r="F5" s="22">
        <f>D5/$D$14</f>
        <v>0.45853658536585368</v>
      </c>
    </row>
    <row r="6" spans="1:8">
      <c r="A6" s="12" t="s">
        <v>29</v>
      </c>
      <c r="B6" s="16" t="s">
        <v>89</v>
      </c>
      <c r="C6" s="28">
        <v>90000</v>
      </c>
      <c r="D6" s="56">
        <v>90000</v>
      </c>
      <c r="E6" s="22">
        <f t="shared" ref="E6:E14" si="0">D6/C6-1</f>
        <v>0</v>
      </c>
      <c r="F6" s="22">
        <f t="shared" ref="F6:F8" si="1">D6/$D$14</f>
        <v>8.7804878048780483E-2</v>
      </c>
    </row>
    <row r="7" spans="1:8">
      <c r="A7" s="12" t="s">
        <v>5</v>
      </c>
      <c r="B7" s="16" t="s">
        <v>6</v>
      </c>
      <c r="C7" s="28">
        <v>55000</v>
      </c>
      <c r="D7" s="56">
        <v>55000</v>
      </c>
      <c r="E7" s="22">
        <f t="shared" si="0"/>
        <v>0</v>
      </c>
      <c r="F7" s="22">
        <f t="shared" si="1"/>
        <v>5.3658536585365853E-2</v>
      </c>
    </row>
    <row r="8" spans="1:8">
      <c r="A8" s="12" t="s">
        <v>7</v>
      </c>
      <c r="B8" s="16" t="s">
        <v>8</v>
      </c>
      <c r="C8" s="28">
        <f>C9+C10</f>
        <v>180000</v>
      </c>
      <c r="D8" s="56">
        <f>D9+D10</f>
        <v>160000</v>
      </c>
      <c r="E8" s="22">
        <f t="shared" si="0"/>
        <v>-0.11111111111111116</v>
      </c>
      <c r="F8" s="22">
        <f t="shared" si="1"/>
        <v>0.15609756097560976</v>
      </c>
      <c r="H8" s="58"/>
    </row>
    <row r="9" spans="1:8">
      <c r="A9" s="2" t="s">
        <v>9</v>
      </c>
      <c r="B9" s="4" t="s">
        <v>10</v>
      </c>
      <c r="C9" s="29">
        <v>130000</v>
      </c>
      <c r="D9" s="57">
        <v>110000</v>
      </c>
      <c r="E9" s="22">
        <f t="shared" si="0"/>
        <v>-0.15384615384615385</v>
      </c>
      <c r="F9" s="23">
        <f>D9/$D$8</f>
        <v>0.6875</v>
      </c>
    </row>
    <row r="10" spans="1:8">
      <c r="A10" s="2" t="s">
        <v>11</v>
      </c>
      <c r="B10" s="4" t="s">
        <v>12</v>
      </c>
      <c r="C10" s="29">
        <v>50000</v>
      </c>
      <c r="D10" s="57">
        <v>50000</v>
      </c>
      <c r="E10" s="22">
        <f t="shared" si="0"/>
        <v>0</v>
      </c>
      <c r="F10" s="23">
        <f>D10/$D$8</f>
        <v>0.3125</v>
      </c>
    </row>
    <row r="11" spans="1:8" s="6" customFormat="1">
      <c r="A11" s="12" t="s">
        <v>13</v>
      </c>
      <c r="B11" s="16" t="s">
        <v>14</v>
      </c>
      <c r="C11" s="28">
        <v>0</v>
      </c>
      <c r="D11" s="56">
        <v>0</v>
      </c>
      <c r="E11" s="22" t="e">
        <f t="shared" si="0"/>
        <v>#DIV/0!</v>
      </c>
      <c r="F11" s="22">
        <f>D11/$D$14</f>
        <v>0</v>
      </c>
    </row>
    <row r="12" spans="1:8" ht="25.5">
      <c r="A12" s="17" t="s">
        <v>15</v>
      </c>
      <c r="B12" s="18" t="s">
        <v>16</v>
      </c>
      <c r="C12" s="28">
        <v>250000</v>
      </c>
      <c r="D12" s="56">
        <v>250000</v>
      </c>
      <c r="E12" s="22">
        <f t="shared" si="0"/>
        <v>0</v>
      </c>
      <c r="F12" s="22">
        <f>D12/$D$14</f>
        <v>0.24390243902439024</v>
      </c>
    </row>
    <row r="13" spans="1:8">
      <c r="A13" s="12" t="s">
        <v>17</v>
      </c>
      <c r="B13" s="16" t="s">
        <v>18</v>
      </c>
      <c r="C13" s="28">
        <v>0</v>
      </c>
      <c r="D13" s="56">
        <v>0</v>
      </c>
      <c r="E13" s="22" t="e">
        <f t="shared" si="0"/>
        <v>#DIV/0!</v>
      </c>
      <c r="F13" s="22">
        <f>D13/$D$14</f>
        <v>0</v>
      </c>
    </row>
    <row r="14" spans="1:8">
      <c r="A14" s="45"/>
      <c r="B14" s="46" t="s">
        <v>19</v>
      </c>
      <c r="C14" s="49">
        <f>C5+C6+C7+C8+C11+C12+C13</f>
        <v>1035000</v>
      </c>
      <c r="D14" s="49">
        <f>D5+D6+D7+D8+D11+D12+D13</f>
        <v>1025000</v>
      </c>
      <c r="E14" s="48">
        <f t="shared" si="0"/>
        <v>-9.6618357487923134E-3</v>
      </c>
      <c r="F14" s="48">
        <f>F5+F6+F7+F8+F11+F12+F13</f>
        <v>1</v>
      </c>
    </row>
    <row r="15" spans="1:8" ht="38.25">
      <c r="A15" s="50" t="s">
        <v>0</v>
      </c>
      <c r="B15" s="50" t="s">
        <v>20</v>
      </c>
      <c r="C15" s="53" t="s">
        <v>91</v>
      </c>
      <c r="D15" s="53" t="s">
        <v>93</v>
      </c>
      <c r="E15" s="51" t="s">
        <v>94</v>
      </c>
      <c r="F15" s="52" t="s">
        <v>2</v>
      </c>
    </row>
    <row r="16" spans="1:8">
      <c r="A16" s="34" t="s">
        <v>21</v>
      </c>
      <c r="B16" s="35" t="s">
        <v>22</v>
      </c>
      <c r="C16" s="36">
        <f>C17+C18+C19+C20</f>
        <v>350000</v>
      </c>
      <c r="D16" s="36">
        <f>D17+D18+D19+D20</f>
        <v>420000</v>
      </c>
      <c r="E16" s="37">
        <f>D16/C16-1</f>
        <v>0.19999999999999996</v>
      </c>
      <c r="F16" s="37">
        <f>D16/$D$66</f>
        <v>0.44210526315789472</v>
      </c>
    </row>
    <row r="17" spans="1:6">
      <c r="A17" s="2" t="s">
        <v>3</v>
      </c>
      <c r="B17" s="5" t="s">
        <v>23</v>
      </c>
      <c r="C17" s="29">
        <v>140000</v>
      </c>
      <c r="D17" s="29">
        <v>160000</v>
      </c>
      <c r="E17" s="23">
        <f>D17/C17-1</f>
        <v>0.14285714285714279</v>
      </c>
      <c r="F17" s="23">
        <f>D17/$D$16</f>
        <v>0.38095238095238093</v>
      </c>
    </row>
    <row r="18" spans="1:6">
      <c r="A18" s="2" t="s">
        <v>5</v>
      </c>
      <c r="B18" s="5" t="s">
        <v>24</v>
      </c>
      <c r="C18" s="29">
        <v>60000</v>
      </c>
      <c r="D18" s="29">
        <v>80000</v>
      </c>
      <c r="E18" s="23">
        <f t="shared" ref="E18:E20" si="2">D18/C18-1</f>
        <v>0.33333333333333326</v>
      </c>
      <c r="F18" s="23">
        <f t="shared" ref="F18:F20" si="3">D18/$D$16</f>
        <v>0.19047619047619047</v>
      </c>
    </row>
    <row r="19" spans="1:6">
      <c r="A19" s="2" t="s">
        <v>7</v>
      </c>
      <c r="B19" s="5" t="s">
        <v>86</v>
      </c>
      <c r="C19" s="29">
        <v>150000</v>
      </c>
      <c r="D19" s="29">
        <v>180000</v>
      </c>
      <c r="E19" s="23">
        <f t="shared" si="2"/>
        <v>0.19999999999999996</v>
      </c>
      <c r="F19" s="23">
        <f t="shared" si="3"/>
        <v>0.42857142857142855</v>
      </c>
    </row>
    <row r="20" spans="1:6">
      <c r="A20" s="2" t="s">
        <v>13</v>
      </c>
      <c r="B20" s="5" t="s">
        <v>25</v>
      </c>
      <c r="C20" s="29">
        <v>0</v>
      </c>
      <c r="D20" s="29">
        <v>0</v>
      </c>
      <c r="E20" s="23" t="e">
        <f t="shared" si="2"/>
        <v>#DIV/0!</v>
      </c>
      <c r="F20" s="23">
        <f t="shared" si="3"/>
        <v>0</v>
      </c>
    </row>
    <row r="21" spans="1:6">
      <c r="A21" s="34" t="s">
        <v>26</v>
      </c>
      <c r="B21" s="39" t="s">
        <v>27</v>
      </c>
      <c r="C21" s="36">
        <f>C22+C24+C30+C31</f>
        <v>205000</v>
      </c>
      <c r="D21" s="36">
        <f>D22+D24+D30+D31</f>
        <v>230000</v>
      </c>
      <c r="E21" s="37">
        <f>D21/C21-1</f>
        <v>0.12195121951219523</v>
      </c>
      <c r="F21" s="37">
        <f>D21/$D$66</f>
        <v>0.24210526315789474</v>
      </c>
    </row>
    <row r="22" spans="1:6" ht="25.5">
      <c r="A22" s="15" t="s">
        <v>3</v>
      </c>
      <c r="B22" s="8" t="s">
        <v>28</v>
      </c>
      <c r="C22" s="31">
        <f>C23</f>
        <v>15000</v>
      </c>
      <c r="D22" s="31">
        <f>D23</f>
        <v>25000</v>
      </c>
      <c r="E22" s="24">
        <f t="shared" ref="E22:E67" si="4">D22/C22-1</f>
        <v>0.66666666666666674</v>
      </c>
      <c r="F22" s="24">
        <f>D22/$D$21</f>
        <v>0.10869565217391304</v>
      </c>
    </row>
    <row r="23" spans="1:6">
      <c r="A23" s="7" t="s">
        <v>29</v>
      </c>
      <c r="B23" s="9" t="s">
        <v>30</v>
      </c>
      <c r="C23" s="30">
        <v>15000</v>
      </c>
      <c r="D23" s="30">
        <v>25000</v>
      </c>
      <c r="E23" s="59">
        <f t="shared" si="4"/>
        <v>0.66666666666666674</v>
      </c>
      <c r="F23" s="25">
        <f>D23/$D$22</f>
        <v>1</v>
      </c>
    </row>
    <row r="24" spans="1:6">
      <c r="A24" s="20" t="s">
        <v>5</v>
      </c>
      <c r="B24" s="19" t="s">
        <v>31</v>
      </c>
      <c r="C24" s="28">
        <f>C25+C26+C27+C28+C29</f>
        <v>190000</v>
      </c>
      <c r="D24" s="28">
        <f>D25+D26+D27+D28+D29</f>
        <v>205000</v>
      </c>
      <c r="E24" s="24">
        <f t="shared" si="4"/>
        <v>7.8947368421052655E-2</v>
      </c>
      <c r="F24" s="24">
        <f>D24/$D$21</f>
        <v>0.89130434782608692</v>
      </c>
    </row>
    <row r="25" spans="1:6">
      <c r="A25" s="7" t="s">
        <v>45</v>
      </c>
      <c r="B25" s="10" t="s">
        <v>32</v>
      </c>
      <c r="C25" s="30">
        <v>85000</v>
      </c>
      <c r="D25" s="30">
        <v>95000</v>
      </c>
      <c r="E25" s="59">
        <f t="shared" si="4"/>
        <v>0.11764705882352944</v>
      </c>
      <c r="F25" s="25">
        <f>D25/$D$24</f>
        <v>0.46341463414634149</v>
      </c>
    </row>
    <row r="26" spans="1:6">
      <c r="A26" s="7" t="s">
        <v>46</v>
      </c>
      <c r="B26" s="10" t="s">
        <v>33</v>
      </c>
      <c r="C26" s="30">
        <v>25000</v>
      </c>
      <c r="D26" s="30">
        <v>25000</v>
      </c>
      <c r="E26" s="59">
        <f t="shared" si="4"/>
        <v>0</v>
      </c>
      <c r="F26" s="25">
        <f t="shared" ref="F26:F29" si="5">D26/$D$24</f>
        <v>0.12195121951219512</v>
      </c>
    </row>
    <row r="27" spans="1:6">
      <c r="A27" s="7" t="s">
        <v>48</v>
      </c>
      <c r="B27" s="10" t="s">
        <v>34</v>
      </c>
      <c r="C27" s="30">
        <v>0</v>
      </c>
      <c r="D27" s="30">
        <v>0</v>
      </c>
      <c r="E27" s="59" t="e">
        <f t="shared" si="4"/>
        <v>#DIV/0!</v>
      </c>
      <c r="F27" s="25">
        <f t="shared" si="5"/>
        <v>0</v>
      </c>
    </row>
    <row r="28" spans="1:6">
      <c r="A28" s="7" t="s">
        <v>50</v>
      </c>
      <c r="B28" s="10" t="s">
        <v>35</v>
      </c>
      <c r="C28" s="30">
        <v>0</v>
      </c>
      <c r="D28" s="30">
        <v>0</v>
      </c>
      <c r="E28" s="59" t="e">
        <f t="shared" si="4"/>
        <v>#DIV/0!</v>
      </c>
      <c r="F28" s="25">
        <f t="shared" si="5"/>
        <v>0</v>
      </c>
    </row>
    <row r="29" spans="1:6" ht="25.5">
      <c r="A29" s="15" t="s">
        <v>52</v>
      </c>
      <c r="B29" s="10" t="s">
        <v>36</v>
      </c>
      <c r="C29" s="30">
        <v>80000</v>
      </c>
      <c r="D29" s="30">
        <v>85000</v>
      </c>
      <c r="E29" s="59">
        <f t="shared" si="4"/>
        <v>6.25E-2</v>
      </c>
      <c r="F29" s="25">
        <f t="shared" si="5"/>
        <v>0.41463414634146339</v>
      </c>
    </row>
    <row r="30" spans="1:6">
      <c r="A30" s="20" t="s">
        <v>7</v>
      </c>
      <c r="B30" s="19" t="s">
        <v>37</v>
      </c>
      <c r="C30" s="28">
        <v>0</v>
      </c>
      <c r="D30" s="28">
        <v>0</v>
      </c>
      <c r="E30" s="24" t="e">
        <f t="shared" si="4"/>
        <v>#DIV/0!</v>
      </c>
      <c r="F30" s="24">
        <f>C30/$C$21</f>
        <v>0</v>
      </c>
    </row>
    <row r="31" spans="1:6">
      <c r="A31" s="20" t="s">
        <v>13</v>
      </c>
      <c r="B31" s="21" t="s">
        <v>38</v>
      </c>
      <c r="C31" s="28">
        <v>0</v>
      </c>
      <c r="D31" s="28">
        <v>0</v>
      </c>
      <c r="E31" s="24" t="e">
        <f t="shared" si="4"/>
        <v>#DIV/0!</v>
      </c>
      <c r="F31" s="24">
        <f>C31/$C$21</f>
        <v>0</v>
      </c>
    </row>
    <row r="32" spans="1:6">
      <c r="A32" s="34" t="s">
        <v>39</v>
      </c>
      <c r="B32" s="39" t="s">
        <v>40</v>
      </c>
      <c r="C32" s="36">
        <f>C33+C36+C42</f>
        <v>200000</v>
      </c>
      <c r="D32" s="36">
        <f>D33+D36+D42</f>
        <v>205000</v>
      </c>
      <c r="E32" s="37">
        <f t="shared" si="4"/>
        <v>2.4999999999999911E-2</v>
      </c>
      <c r="F32" s="37">
        <f>D32/$D$66</f>
        <v>0.21578947368421053</v>
      </c>
    </row>
    <row r="33" spans="1:6">
      <c r="A33" s="12" t="s">
        <v>3</v>
      </c>
      <c r="B33" s="13" t="s">
        <v>41</v>
      </c>
      <c r="C33" s="32">
        <f>C34+C35</f>
        <v>25000</v>
      </c>
      <c r="D33" s="32">
        <f>D34+D35</f>
        <v>35000</v>
      </c>
      <c r="E33" s="59">
        <f t="shared" si="4"/>
        <v>0.39999999999999991</v>
      </c>
      <c r="F33" s="22">
        <f>D33/$D$32</f>
        <v>0.17073170731707318</v>
      </c>
    </row>
    <row r="34" spans="1:6">
      <c r="A34" s="2" t="s">
        <v>29</v>
      </c>
      <c r="B34" s="5" t="s">
        <v>42</v>
      </c>
      <c r="C34" s="33">
        <v>15000</v>
      </c>
      <c r="D34" s="33">
        <v>10000</v>
      </c>
      <c r="E34" s="59">
        <f t="shared" si="4"/>
        <v>-0.33333333333333337</v>
      </c>
      <c r="F34" s="23">
        <f>D34/$D$33</f>
        <v>0.2857142857142857</v>
      </c>
    </row>
    <row r="35" spans="1:6">
      <c r="A35" s="2" t="s">
        <v>79</v>
      </c>
      <c r="B35" s="5" t="s">
        <v>43</v>
      </c>
      <c r="C35" s="29">
        <v>10000</v>
      </c>
      <c r="D35" s="29">
        <v>25000</v>
      </c>
      <c r="E35" s="59">
        <f t="shared" si="4"/>
        <v>1.5</v>
      </c>
      <c r="F35" s="23">
        <f>D35/$D$33</f>
        <v>0.7142857142857143</v>
      </c>
    </row>
    <row r="36" spans="1:6">
      <c r="A36" s="12" t="s">
        <v>5</v>
      </c>
      <c r="B36" s="13" t="s">
        <v>44</v>
      </c>
      <c r="C36" s="28">
        <f>C37+C38+C39+C40+C41</f>
        <v>125000</v>
      </c>
      <c r="D36" s="28">
        <f>D37+D38+D39+D40+D41</f>
        <v>120000</v>
      </c>
      <c r="E36" s="59">
        <f t="shared" si="4"/>
        <v>-4.0000000000000036E-2</v>
      </c>
      <c r="F36" s="22">
        <f>D36/$D$32</f>
        <v>0.58536585365853655</v>
      </c>
    </row>
    <row r="37" spans="1:6" ht="25.5">
      <c r="A37" s="15" t="s">
        <v>45</v>
      </c>
      <c r="B37" s="5" t="s">
        <v>82</v>
      </c>
      <c r="C37" s="33">
        <v>35000</v>
      </c>
      <c r="D37" s="33">
        <v>25000</v>
      </c>
      <c r="E37" s="59">
        <f t="shared" si="4"/>
        <v>-0.2857142857142857</v>
      </c>
      <c r="F37" s="23">
        <f>D37/$D$36</f>
        <v>0.20833333333333334</v>
      </c>
    </row>
    <row r="38" spans="1:6">
      <c r="A38" s="2" t="s">
        <v>46</v>
      </c>
      <c r="B38" s="5" t="s">
        <v>47</v>
      </c>
      <c r="C38" s="29">
        <v>20000</v>
      </c>
      <c r="D38" s="29">
        <v>20000</v>
      </c>
      <c r="E38" s="59">
        <f t="shared" si="4"/>
        <v>0</v>
      </c>
      <c r="F38" s="23">
        <f t="shared" ref="F38:F41" si="6">D38/$D$36</f>
        <v>0.16666666666666666</v>
      </c>
    </row>
    <row r="39" spans="1:6">
      <c r="A39" s="2" t="s">
        <v>48</v>
      </c>
      <c r="B39" s="5" t="s">
        <v>49</v>
      </c>
      <c r="C39" s="29">
        <v>45000</v>
      </c>
      <c r="D39" s="29">
        <v>35000</v>
      </c>
      <c r="E39" s="59">
        <f t="shared" si="4"/>
        <v>-0.22222222222222221</v>
      </c>
      <c r="F39" s="23">
        <f t="shared" si="6"/>
        <v>0.29166666666666669</v>
      </c>
    </row>
    <row r="40" spans="1:6">
      <c r="A40" s="2" t="s">
        <v>50</v>
      </c>
      <c r="B40" s="5" t="s">
        <v>51</v>
      </c>
      <c r="C40" s="29">
        <v>15000</v>
      </c>
      <c r="D40" s="29">
        <v>20000</v>
      </c>
      <c r="E40" s="59">
        <f t="shared" si="4"/>
        <v>0.33333333333333326</v>
      </c>
      <c r="F40" s="23">
        <f t="shared" si="6"/>
        <v>0.16666666666666666</v>
      </c>
    </row>
    <row r="41" spans="1:6">
      <c r="A41" s="2" t="s">
        <v>52</v>
      </c>
      <c r="B41" s="5" t="s">
        <v>53</v>
      </c>
      <c r="C41" s="29">
        <v>10000</v>
      </c>
      <c r="D41" s="29">
        <v>20000</v>
      </c>
      <c r="E41" s="59">
        <f t="shared" si="4"/>
        <v>1</v>
      </c>
      <c r="F41" s="23">
        <f t="shared" si="6"/>
        <v>0.16666666666666666</v>
      </c>
    </row>
    <row r="42" spans="1:6">
      <c r="A42" s="12" t="s">
        <v>7</v>
      </c>
      <c r="B42" s="19" t="s">
        <v>78</v>
      </c>
      <c r="C42" s="28">
        <v>50000</v>
      </c>
      <c r="D42" s="28">
        <v>50000</v>
      </c>
      <c r="E42" s="59">
        <f t="shared" si="4"/>
        <v>0</v>
      </c>
      <c r="F42" s="22">
        <f>D42/$D$32</f>
        <v>0.24390243902439024</v>
      </c>
    </row>
    <row r="43" spans="1:6">
      <c r="A43" s="34" t="s">
        <v>54</v>
      </c>
      <c r="B43" s="39" t="s">
        <v>55</v>
      </c>
      <c r="C43" s="36">
        <f>C44+C45+C46+C47+C48</f>
        <v>32000</v>
      </c>
      <c r="D43" s="36">
        <f>D44+D45+D46+D47+D48</f>
        <v>35000</v>
      </c>
      <c r="E43" s="37">
        <f t="shared" si="4"/>
        <v>9.375E-2</v>
      </c>
      <c r="F43" s="37">
        <f>D43/$D$66</f>
        <v>3.6842105263157891E-2</v>
      </c>
    </row>
    <row r="44" spans="1:6" ht="25.5">
      <c r="A44" s="15" t="s">
        <v>3</v>
      </c>
      <c r="B44" s="5" t="s">
        <v>56</v>
      </c>
      <c r="C44" s="29">
        <v>0</v>
      </c>
      <c r="D44" s="29">
        <v>0</v>
      </c>
      <c r="E44" s="59" t="e">
        <f t="shared" si="4"/>
        <v>#DIV/0!</v>
      </c>
      <c r="F44" s="23">
        <f>D44/$D$43</f>
        <v>0</v>
      </c>
    </row>
    <row r="45" spans="1:6">
      <c r="A45" s="15" t="s">
        <v>5</v>
      </c>
      <c r="B45" s="5" t="s">
        <v>87</v>
      </c>
      <c r="C45" s="29">
        <v>12000</v>
      </c>
      <c r="D45" s="29">
        <v>15000</v>
      </c>
      <c r="E45" s="59">
        <f t="shared" si="4"/>
        <v>0.25</v>
      </c>
      <c r="F45" s="23">
        <f t="shared" ref="F45:F48" si="7">D45/$D$43</f>
        <v>0.42857142857142855</v>
      </c>
    </row>
    <row r="46" spans="1:6">
      <c r="A46" s="2" t="s">
        <v>7</v>
      </c>
      <c r="B46" s="5" t="s">
        <v>80</v>
      </c>
      <c r="C46" s="29">
        <v>10000</v>
      </c>
      <c r="D46" s="29">
        <v>10000</v>
      </c>
      <c r="E46" s="59">
        <f t="shared" si="4"/>
        <v>0</v>
      </c>
      <c r="F46" s="23">
        <f t="shared" si="7"/>
        <v>0.2857142857142857</v>
      </c>
    </row>
    <row r="47" spans="1:6">
      <c r="A47" s="2" t="s">
        <v>13</v>
      </c>
      <c r="B47" s="5" t="s">
        <v>57</v>
      </c>
      <c r="C47" s="29">
        <v>10000</v>
      </c>
      <c r="D47" s="29">
        <v>10000</v>
      </c>
      <c r="E47" s="59">
        <f t="shared" si="4"/>
        <v>0</v>
      </c>
      <c r="F47" s="23">
        <f t="shared" si="7"/>
        <v>0.2857142857142857</v>
      </c>
    </row>
    <row r="48" spans="1:6">
      <c r="A48" s="2" t="s">
        <v>15</v>
      </c>
      <c r="B48" s="5" t="s">
        <v>90</v>
      </c>
      <c r="C48" s="29">
        <v>0</v>
      </c>
      <c r="D48" s="29">
        <v>0</v>
      </c>
      <c r="E48" s="59" t="e">
        <f t="shared" si="4"/>
        <v>#DIV/0!</v>
      </c>
      <c r="F48" s="23">
        <f t="shared" si="7"/>
        <v>0</v>
      </c>
    </row>
    <row r="49" spans="1:6">
      <c r="A49" s="34" t="s">
        <v>58</v>
      </c>
      <c r="B49" s="39" t="s">
        <v>59</v>
      </c>
      <c r="C49" s="36">
        <f>C50+C51+C52+C53</f>
        <v>15000</v>
      </c>
      <c r="D49" s="36">
        <f>D50+D51+D52+D53</f>
        <v>20000</v>
      </c>
      <c r="E49" s="37">
        <f t="shared" si="4"/>
        <v>0.33333333333333326</v>
      </c>
      <c r="F49" s="37">
        <f>D49/$D$66</f>
        <v>2.1052631578947368E-2</v>
      </c>
    </row>
    <row r="50" spans="1:6">
      <c r="A50" s="2" t="s">
        <v>3</v>
      </c>
      <c r="B50" s="5" t="s">
        <v>60</v>
      </c>
      <c r="C50" s="29">
        <v>14000</v>
      </c>
      <c r="D50" s="29">
        <v>20000</v>
      </c>
      <c r="E50" s="59">
        <f t="shared" si="4"/>
        <v>0.4285714285714286</v>
      </c>
      <c r="F50" s="23">
        <f>D50/$D$49</f>
        <v>1</v>
      </c>
    </row>
    <row r="51" spans="1:6" ht="25.5">
      <c r="A51" s="15" t="s">
        <v>5</v>
      </c>
      <c r="B51" s="5" t="s">
        <v>83</v>
      </c>
      <c r="C51" s="29">
        <v>0</v>
      </c>
      <c r="D51" s="29">
        <v>0</v>
      </c>
      <c r="E51" s="59" t="e">
        <f t="shared" si="4"/>
        <v>#DIV/0!</v>
      </c>
      <c r="F51" s="23">
        <f t="shared" ref="F51:F53" si="8">D51/$D$49</f>
        <v>0</v>
      </c>
    </row>
    <row r="52" spans="1:6">
      <c r="A52" s="15" t="s">
        <v>7</v>
      </c>
      <c r="B52" s="5" t="s">
        <v>88</v>
      </c>
      <c r="C52" s="29">
        <v>1000</v>
      </c>
      <c r="D52" s="29">
        <v>0</v>
      </c>
      <c r="E52" s="59">
        <f t="shared" si="4"/>
        <v>-1</v>
      </c>
      <c r="F52" s="23">
        <f t="shared" si="8"/>
        <v>0</v>
      </c>
    </row>
    <row r="53" spans="1:6">
      <c r="A53" s="2" t="s">
        <v>13</v>
      </c>
      <c r="B53" s="5" t="s">
        <v>85</v>
      </c>
      <c r="C53" s="29">
        <v>0</v>
      </c>
      <c r="D53" s="29">
        <v>0</v>
      </c>
      <c r="E53" s="59" t="e">
        <f t="shared" si="4"/>
        <v>#DIV/0!</v>
      </c>
      <c r="F53" s="23">
        <f t="shared" si="8"/>
        <v>0</v>
      </c>
    </row>
    <row r="54" spans="1:6">
      <c r="A54" s="34" t="s">
        <v>61</v>
      </c>
      <c r="B54" s="40" t="s">
        <v>62</v>
      </c>
      <c r="C54" s="36">
        <f>C55+C56+C57+C58+C59+C60</f>
        <v>20000</v>
      </c>
      <c r="D54" s="36">
        <f>D55+D56+D57+D58+D59+D60</f>
        <v>40000</v>
      </c>
      <c r="E54" s="37">
        <f t="shared" si="4"/>
        <v>1</v>
      </c>
      <c r="F54" s="37">
        <f>D54/$D$66</f>
        <v>4.2105263157894736E-2</v>
      </c>
    </row>
    <row r="55" spans="1:6">
      <c r="A55" s="2" t="s">
        <v>3</v>
      </c>
      <c r="B55" s="11" t="s">
        <v>63</v>
      </c>
      <c r="C55" s="33">
        <v>10000</v>
      </c>
      <c r="D55" s="33">
        <v>10000</v>
      </c>
      <c r="E55" s="59">
        <f t="shared" si="4"/>
        <v>0</v>
      </c>
      <c r="F55" s="23">
        <f>D55/$D$54</f>
        <v>0.25</v>
      </c>
    </row>
    <row r="56" spans="1:6">
      <c r="A56" s="2" t="s">
        <v>5</v>
      </c>
      <c r="B56" s="5" t="s">
        <v>64</v>
      </c>
      <c r="C56" s="29">
        <v>0</v>
      </c>
      <c r="D56" s="29">
        <v>0</v>
      </c>
      <c r="E56" s="59" t="e">
        <f t="shared" si="4"/>
        <v>#DIV/0!</v>
      </c>
      <c r="F56" s="23">
        <f t="shared" ref="F56:F60" si="9">D56/$D$54</f>
        <v>0</v>
      </c>
    </row>
    <row r="57" spans="1:6">
      <c r="A57" s="2" t="s">
        <v>7</v>
      </c>
      <c r="B57" s="5" t="s">
        <v>65</v>
      </c>
      <c r="C57" s="29">
        <v>0</v>
      </c>
      <c r="D57" s="29">
        <v>20000</v>
      </c>
      <c r="E57" s="59" t="e">
        <f t="shared" si="4"/>
        <v>#DIV/0!</v>
      </c>
      <c r="F57" s="23">
        <f t="shared" si="9"/>
        <v>0.5</v>
      </c>
    </row>
    <row r="58" spans="1:6">
      <c r="A58" s="2" t="s">
        <v>13</v>
      </c>
      <c r="B58" s="5" t="s">
        <v>66</v>
      </c>
      <c r="C58" s="29">
        <v>0</v>
      </c>
      <c r="D58" s="29">
        <v>0</v>
      </c>
      <c r="E58" s="59" t="e">
        <f t="shared" si="4"/>
        <v>#DIV/0!</v>
      </c>
      <c r="F58" s="23">
        <f t="shared" si="9"/>
        <v>0</v>
      </c>
    </row>
    <row r="59" spans="1:6">
      <c r="A59" s="2" t="s">
        <v>15</v>
      </c>
      <c r="B59" s="5" t="s">
        <v>67</v>
      </c>
      <c r="C59" s="29">
        <v>10000</v>
      </c>
      <c r="D59" s="29">
        <v>10000</v>
      </c>
      <c r="E59" s="59">
        <f t="shared" si="4"/>
        <v>0</v>
      </c>
      <c r="F59" s="23">
        <f t="shared" si="9"/>
        <v>0.25</v>
      </c>
    </row>
    <row r="60" spans="1:6" ht="25.5">
      <c r="A60" s="15" t="s">
        <v>17</v>
      </c>
      <c r="B60" s="5" t="s">
        <v>68</v>
      </c>
      <c r="C60" s="29">
        <v>0</v>
      </c>
      <c r="D60" s="29">
        <v>0</v>
      </c>
      <c r="E60" s="59" t="e">
        <f t="shared" si="4"/>
        <v>#DIV/0!</v>
      </c>
      <c r="F60" s="23">
        <f t="shared" si="9"/>
        <v>0</v>
      </c>
    </row>
    <row r="61" spans="1:6">
      <c r="A61" s="34" t="s">
        <v>69</v>
      </c>
      <c r="B61" s="39" t="s">
        <v>70</v>
      </c>
      <c r="C61" s="36">
        <v>0</v>
      </c>
      <c r="D61" s="36">
        <v>0</v>
      </c>
      <c r="E61" s="37" t="e">
        <f t="shared" si="4"/>
        <v>#DIV/0!</v>
      </c>
      <c r="F61" s="37">
        <f>D61/$D$66</f>
        <v>0</v>
      </c>
    </row>
    <row r="62" spans="1:6" ht="25.5">
      <c r="A62" s="15" t="s">
        <v>3</v>
      </c>
      <c r="B62" s="5" t="s">
        <v>84</v>
      </c>
      <c r="C62" s="29">
        <v>0</v>
      </c>
      <c r="D62" s="29">
        <v>0</v>
      </c>
      <c r="E62" s="59" t="e">
        <f t="shared" si="4"/>
        <v>#DIV/0!</v>
      </c>
      <c r="F62" s="23" t="e">
        <f>D62/$D$61</f>
        <v>#DIV/0!</v>
      </c>
    </row>
    <row r="63" spans="1:6" ht="25.5">
      <c r="A63" s="41" t="s">
        <v>71</v>
      </c>
      <c r="B63" s="39" t="s">
        <v>72</v>
      </c>
      <c r="C63" s="42">
        <v>0</v>
      </c>
      <c r="D63" s="42">
        <v>0</v>
      </c>
      <c r="E63" s="38" t="e">
        <f t="shared" si="4"/>
        <v>#DIV/0!</v>
      </c>
      <c r="F63" s="37">
        <f>D63/$D$66</f>
        <v>0</v>
      </c>
    </row>
    <row r="64" spans="1:6">
      <c r="A64" s="34" t="s">
        <v>73</v>
      </c>
      <c r="B64" s="39" t="s">
        <v>74</v>
      </c>
      <c r="C64" s="42">
        <v>138000</v>
      </c>
      <c r="D64" s="42">
        <v>0</v>
      </c>
      <c r="E64" s="38">
        <f t="shared" si="4"/>
        <v>-1</v>
      </c>
      <c r="F64" s="37">
        <f>D64/$D$66</f>
        <v>0</v>
      </c>
    </row>
    <row r="65" spans="1:6" ht="25.5">
      <c r="A65" s="41" t="s">
        <v>75</v>
      </c>
      <c r="B65" s="40" t="s">
        <v>76</v>
      </c>
      <c r="C65" s="42">
        <v>0</v>
      </c>
      <c r="D65" s="42">
        <v>0</v>
      </c>
      <c r="E65" s="38" t="e">
        <f t="shared" si="4"/>
        <v>#DIV/0!</v>
      </c>
      <c r="F65" s="37">
        <f>D65/$D$66</f>
        <v>0</v>
      </c>
    </row>
    <row r="66" spans="1:6">
      <c r="A66" s="45"/>
      <c r="B66" s="46" t="s">
        <v>77</v>
      </c>
      <c r="C66" s="47">
        <f>C16+C21+C32+C43+C49+C54+C61+C63+C64+C65</f>
        <v>960000</v>
      </c>
      <c r="D66" s="47">
        <f>D16+D21+D32+D43+D49+D54+D61+D63+D64+D65</f>
        <v>950000</v>
      </c>
      <c r="E66" s="48">
        <f t="shared" si="4"/>
        <v>-1.041666666666663E-2</v>
      </c>
      <c r="F66" s="48">
        <f>F65+F64+F63+F61+F54+F49+F43+F32+F21+F16</f>
        <v>1</v>
      </c>
    </row>
    <row r="67" spans="1:6" ht="38.25">
      <c r="A67" s="34"/>
      <c r="B67" s="43" t="s">
        <v>81</v>
      </c>
      <c r="C67" s="42">
        <f>(C14-C66)</f>
        <v>75000</v>
      </c>
      <c r="D67" s="42">
        <f>(D14-D66)</f>
        <v>75000</v>
      </c>
      <c r="E67" s="38">
        <f t="shared" si="4"/>
        <v>0</v>
      </c>
      <c r="F67" s="4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2020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2020-01-13T09:22:24Z</dcterms:modified>
</cp:coreProperties>
</file>